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ányi Imre\Downloads\"/>
    </mc:Choice>
  </mc:AlternateContent>
  <xr:revisionPtr revIDLastSave="0" documentId="8_{6BF6E5FA-C0C3-4658-BF7C-000B1B30800A}" xr6:coauthVersionLast="47" xr6:coauthVersionMax="47" xr10:uidLastSave="{00000000-0000-0000-0000-000000000000}"/>
  <bookViews>
    <workbookView xWindow="-120" yWindow="-120" windowWidth="29040" windowHeight="15840" xr2:uid="{12533B45-2AF2-4842-B0D4-D3431DA7E01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R8" i="1"/>
  <c r="F8" i="1"/>
  <c r="G8" i="1"/>
  <c r="H8" i="1"/>
  <c r="I8" i="1"/>
  <c r="J8" i="1"/>
  <c r="K8" i="1"/>
  <c r="L8" i="1"/>
  <c r="M8" i="1"/>
  <c r="N8" i="1"/>
  <c r="O8" i="1"/>
  <c r="P8" i="1"/>
  <c r="E8" i="1"/>
  <c r="R6" i="1"/>
  <c r="E10" i="1" l="1"/>
  <c r="F10" i="1" l="1"/>
  <c r="E17" i="1"/>
  <c r="E14" i="1"/>
  <c r="G10" i="1"/>
  <c r="F14" i="1"/>
  <c r="E18" i="1"/>
  <c r="F18" i="1"/>
  <c r="G18" i="1"/>
  <c r="H10" i="1"/>
  <c r="H14" i="1" l="1"/>
  <c r="H17" i="1"/>
  <c r="G14" i="1"/>
  <c r="G17" i="1"/>
  <c r="F17" i="1"/>
  <c r="H18" i="1"/>
  <c r="I10" i="1"/>
  <c r="I14" i="1" l="1"/>
  <c r="I17" i="1"/>
  <c r="I18" i="1"/>
  <c r="J10" i="1"/>
  <c r="J14" i="1" l="1"/>
  <c r="J17" i="1"/>
  <c r="J18" i="1"/>
  <c r="K10" i="1"/>
  <c r="K14" i="1" l="1"/>
  <c r="K17" i="1"/>
  <c r="K18" i="1"/>
  <c r="L10" i="1"/>
  <c r="L14" i="1" l="1"/>
  <c r="L17" i="1"/>
  <c r="L18" i="1"/>
  <c r="M10" i="1"/>
  <c r="M14" i="1" l="1"/>
  <c r="M17" i="1"/>
  <c r="M18" i="1"/>
  <c r="N10" i="1"/>
  <c r="N14" i="1" l="1"/>
  <c r="N17" i="1"/>
  <c r="N18" i="1"/>
  <c r="O10" i="1"/>
  <c r="O14" i="1" l="1"/>
  <c r="O17" i="1"/>
  <c r="O18" i="1"/>
  <c r="P10" i="1"/>
  <c r="P14" i="1" l="1"/>
  <c r="R14" i="1" s="1"/>
  <c r="P17" i="1"/>
  <c r="R10" i="1"/>
  <c r="R13" i="1"/>
  <c r="I23" i="1" s="1"/>
  <c r="P18" i="1"/>
  <c r="R17" i="1"/>
  <c r="R18" i="1"/>
  <c r="L22" i="1" l="1"/>
  <c r="I22" i="1"/>
  <c r="I26" i="1" s="1"/>
  <c r="L23" i="1"/>
  <c r="L26" i="1" l="1"/>
</calcChain>
</file>

<file path=xl/sharedStrings.xml><?xml version="1.0" encoding="utf-8"?>
<sst xmlns="http://schemas.openxmlformats.org/spreadsheetml/2006/main" count="38" uniqueCount="33">
  <si>
    <t>ÁTALÁNYADÓZÁS 2022</t>
  </si>
  <si>
    <t>ADÓMENTES: 1200000 FT (NEM KELL ARÁNYOSÍTANI)</t>
  </si>
  <si>
    <t>BEVÉTEL</t>
  </si>
  <si>
    <t>KTGHÁNYAD</t>
  </si>
  <si>
    <t>JÖVEDELEM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</si>
  <si>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</si>
  <si>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</si>
  <si>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</si>
  <si>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</si>
  <si>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</si>
  <si>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</si>
  <si>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</si>
  <si>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</si>
  <si>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</si>
  <si>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</si>
  <si>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</si>
  <si>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</si>
  <si>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SZJA</t>
  </si>
  <si>
    <t>ÖSSZESEN</t>
  </si>
  <si>
    <t>HA NINCS MUNKAHELYE</t>
  </si>
  <si>
    <t>TB JÁRULÉK 18,5%</t>
  </si>
  <si>
    <t>SZOCHO 13%</t>
  </si>
  <si>
    <t>FIZETENDŐ:</t>
  </si>
  <si>
    <t>1./ SZJA</t>
  </si>
  <si>
    <t>NINCS FŐÁLLÁSA</t>
  </si>
  <si>
    <t>2./ TB + SZOCHO</t>
  </si>
  <si>
    <t>EDDIG FIZETETT</t>
  </si>
  <si>
    <t>ADÓEMELÉS:</t>
  </si>
  <si>
    <t>MEGJEGYZÉS: 2022.09. hótól nem választhatja az a KATA szerinti adózást, akinek van főállása!</t>
  </si>
  <si>
    <t>-----------------------&gt;</t>
  </si>
  <si>
    <t>HA VAN 8 ÓRÁS FŐÁLLÁSA MÁSHOL</t>
  </si>
  <si>
    <t>VAN FŐÁLLÁSA</t>
  </si>
  <si>
    <t>---------------------------------------------&gt;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</si>
</sst>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2" fillId="4" borderId="0" xfId="0" applyFon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49" fontId="0" fillId="0" borderId="0" xfId="0" applyNumberFormat="1"/>
    <xf numFmtId="0" fontId="1" fillId="4" borderId="4" xfId="0" applyFont="1" applyFill="1" applyBorder="1"/>
    <xf numFmtId="0" fontId="1" fillId="4" borderId="0" xfId="0" applyFont="1" applyFill="1" applyBorder="1"/>
    <xf numFmtId="0" fontId="1" fillId="4" borderId="7" xfId="0" applyFont="1" applyFill="1" applyBorder="1"/>
    <xf numFmtId="49" fontId="0" fillId="4" borderId="0" xfId="0" quotePrefix="1" applyNumberFormat="1" applyFill="1" applyBorder="1"/>
    <xf numFmtId="49" fontId="0" fillId="4" borderId="0" xfId="0" applyNumberFormat="1" applyFill="1" applyBorder="1"/>
    <xf numFmtId="49" fontId="0" fillId="4" borderId="7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21CC-4AD0-4698-9DA2-4CDFF3912F2F}">
  <sheetPr>
    <pageSetUpPr fitToPage="1"/>
  </sheetPr>
  <dimension ref="A1:R28"/>
  <sheetViews>
    <sheetView tabSelected="1" workbookViewId="0">
      <selection activeCell="N13" sqref="N13"/>
    </sheetView>
  </sheetViews>
  <sheetFormatPr defaultRowHeight="15" x14ac:dyDescent="0.25"/>
  <cols>
    <col min="18" max="18" width="9.140625" style="4"/>
  </cols>
  <sheetData>
    <row r="1" spans="1:18" x14ac:dyDescent="0.25">
      <c r="A1" s="1" t="s">
        <v>0</v>
      </c>
      <c r="B1" s="1"/>
      <c r="C1" s="1"/>
    </row>
    <row r="2" spans="1:18" x14ac:dyDescent="0.25">
      <c r="A2" t="s">
        <v>1</v>
      </c>
    </row>
    <row r="4" spans="1:18" x14ac:dyDescent="0.25"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R4" s="4" t="s">
        <v>18</v>
      </c>
    </row>
    <row r="6" spans="1:18" x14ac:dyDescent="0.25">
      <c r="A6" s="4" t="s">
        <v>2</v>
      </c>
      <c r="B6" s="4"/>
      <c r="C6" s="14" t="s">
        <v>29</v>
      </c>
      <c r="D6" s="14"/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750000</v>
      </c>
      <c r="N6">
        <v>750000</v>
      </c>
      <c r="O6">
        <v>750000</v>
      </c>
      <c r="P6">
        <v>2000000</v>
      </c>
      <c r="R6" s="4">
        <f>SUM(E6:Q6)</f>
        <v>4250000</v>
      </c>
    </row>
    <row r="7" spans="1:18" x14ac:dyDescent="0.25">
      <c r="A7" s="4" t="s">
        <v>3</v>
      </c>
      <c r="B7" s="4"/>
      <c r="C7" s="14" t="s">
        <v>29</v>
      </c>
      <c r="E7">
        <v>40</v>
      </c>
      <c r="F7">
        <v>40</v>
      </c>
      <c r="G7">
        <v>40</v>
      </c>
      <c r="H7">
        <v>40</v>
      </c>
      <c r="I7">
        <v>40</v>
      </c>
      <c r="J7">
        <v>40</v>
      </c>
      <c r="K7">
        <v>40</v>
      </c>
      <c r="L7">
        <v>40</v>
      </c>
      <c r="M7">
        <v>40</v>
      </c>
      <c r="N7">
        <v>40</v>
      </c>
      <c r="O7">
        <v>40</v>
      </c>
      <c r="P7">
        <v>40</v>
      </c>
    </row>
    <row r="8" spans="1:18" x14ac:dyDescent="0.25">
      <c r="A8" s="4" t="s">
        <v>4</v>
      </c>
      <c r="B8" s="4"/>
      <c r="C8" s="14" t="s">
        <v>29</v>
      </c>
      <c r="E8">
        <f>E6*(100-E7)%</f>
        <v>0</v>
      </c>
      <c r="F8">
        <f t="shared" ref="F8:P8" si="0">F6*(100-F7)%</f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450000</v>
      </c>
      <c r="N8">
        <f t="shared" si="0"/>
        <v>450000</v>
      </c>
      <c r="O8">
        <f t="shared" si="0"/>
        <v>450000</v>
      </c>
      <c r="P8">
        <f t="shared" si="0"/>
        <v>1200000</v>
      </c>
      <c r="R8" s="4">
        <f>SUM(E8:Q8)</f>
        <v>2550000</v>
      </c>
    </row>
    <row r="10" spans="1:18" x14ac:dyDescent="0.25">
      <c r="A10" s="3" t="s">
        <v>17</v>
      </c>
      <c r="E10" s="3">
        <f>IF(E8&lt;1200000,0,(E8-1200000)*0.15)</f>
        <v>0</v>
      </c>
      <c r="F10" s="3">
        <f>IF(E8+F8&lt;1200000,0,(E8+F8-1200000)*0.15-E10)</f>
        <v>0</v>
      </c>
      <c r="G10" s="3">
        <f>IF(E8+F8+G8&lt;1200000,0,(E8+F8+G8-1200000)*0.15-E10-F10)</f>
        <v>0</v>
      </c>
      <c r="H10" s="3">
        <f>IF(E8+F8+G8+H8&lt;1200000,0,(E8+F8+G8+H8-1200000)*0.15-E10-F10-G10)</f>
        <v>0</v>
      </c>
      <c r="I10" s="3">
        <f>IF(E8+F8+G8+H8+I8&lt;1200000,0,(E8+F8+G8+H8+I8-1200000)*0.15-E10-F10-G10-H10)</f>
        <v>0</v>
      </c>
      <c r="J10" s="3">
        <f>IF(E8+F8+G8+H8+I8+J8&lt;1200000,0,(E8+F8+G8+H8+I8+J8-1200000)*0.15-E10-F10-G10-H10-I10)</f>
        <v>0</v>
      </c>
      <c r="K10" s="3">
        <f>IF(E8+F8+G8+H8+I8+J8+K8&lt;1200000,0,(E8+F8+G8+H8+I8+J8+K8-1200000)*0.15-E10-F10-G10-H10-I10-J10)</f>
        <v>0</v>
      </c>
      <c r="L10" s="3">
        <f>IF(E8+F8+G8+H8+I8+J8+K8+L8&lt;1200000,0,(E8+F8+G8+H8+I8+J8+K8+L8-1200000)*0.15-E10-F10-G10-H10-I10-J10-K10)</f>
        <v>0</v>
      </c>
      <c r="M10" s="3">
        <f>IF(E8+F8+G8+H8+I8+J8+K8+L8+M8&lt;1200000,0,(E8+F8+G8+H8+I8+J8+K8+L8+M8-1200000)*0.15-E10-F10-G10-H10-I10-J10-K10-L10)</f>
        <v>0</v>
      </c>
      <c r="N10" s="3">
        <f>IF(E8+F8+G8+H8+I8+J8+K8+L8+M8+N8&lt;1200000,0,(E8+F8+G8+H8+I8+J8+K8+L8+M8+N8-1200000)*0.15-E10-F10-G10-H10-I10-J10-K10-L10-M10)</f>
        <v>0</v>
      </c>
      <c r="O10" s="3">
        <f>IF(E8+F8+G8+H8+I8+J8+K8+L8+M8+N8+O8&lt;1200000,0,(E8+F8+G8+H8+I8+J8+K8+L8+M8+N8+O8-1200000)*0.15-E10-F10-G10-H10-I10-J10-K10-L10-M10-N10)</f>
        <v>22500</v>
      </c>
      <c r="P10" s="3">
        <f>IF(E8+F8+G8+H8+I8+J8+K8+L8+M8+N8+O8+P8&lt;1200000,0,(E8+F8+G8+H8+I8+J8+K8+L8+M8+N8+O8+P8-1200000)*0.15-E10-F10-G10-H10-I10-J10-K10-L10-M10-N10-O10)</f>
        <v>180000</v>
      </c>
      <c r="R10" s="5">
        <f>SUM(E10:Q10)</f>
        <v>202500</v>
      </c>
    </row>
    <row r="12" spans="1:18" x14ac:dyDescent="0.25">
      <c r="A12" s="1" t="s">
        <v>19</v>
      </c>
      <c r="B12" s="1"/>
      <c r="C12" s="1"/>
    </row>
    <row r="13" spans="1:18" x14ac:dyDescent="0.25">
      <c r="A13" s="3" t="s">
        <v>20</v>
      </c>
      <c r="B13" s="3"/>
      <c r="E13" s="3">
        <f>MAX(260000*0.185,E10/0.15*0.185)</f>
        <v>48100</v>
      </c>
      <c r="F13" s="3">
        <f>MAX(260000*0.185,F10/0.15*0.185)</f>
        <v>48100</v>
      </c>
      <c r="G13" s="3">
        <f>MAX(260000*0.185,G10/0.15*0.185)</f>
        <v>48100</v>
      </c>
      <c r="H13" s="3">
        <f>MAX(260000*0.185,H10/0.15*0.185)</f>
        <v>48100</v>
      </c>
      <c r="I13" s="3">
        <f>MAX(260000*0.185,I10/0.15*0.185)</f>
        <v>48100</v>
      </c>
      <c r="J13" s="3">
        <f>MAX(260000*0.185,J10/0.15*0.185)</f>
        <v>48100</v>
      </c>
      <c r="K13" s="3">
        <f>MAX(260000*0.185,K10/0.15*0.185)</f>
        <v>48100</v>
      </c>
      <c r="L13" s="3">
        <f>MAX(260000*0.185,L10/0.15*0.185)</f>
        <v>48100</v>
      </c>
      <c r="M13" s="3">
        <f>MAX(260000*0.185,M10/0.15*0.185)</f>
        <v>48100</v>
      </c>
      <c r="N13" s="3">
        <f>MAX(260000*0.185,N10/0.15*0.185)</f>
        <v>48100</v>
      </c>
      <c r="O13" s="3">
        <f>MAX(260000*0.185,O10/0.15*0.185)</f>
        <v>48100</v>
      </c>
      <c r="P13" s="3">
        <f>MAX(260000*0.185,P10/0.15*0.185)</f>
        <v>222000</v>
      </c>
      <c r="R13" s="5">
        <f>SUM(E13:Q13)</f>
        <v>751100</v>
      </c>
    </row>
    <row r="14" spans="1:18" x14ac:dyDescent="0.25">
      <c r="A14" s="3" t="s">
        <v>21</v>
      </c>
      <c r="B14" s="3"/>
      <c r="E14" s="3">
        <f>MAX(260000*0.13*1.125,E10/0.15*0.13)</f>
        <v>38025</v>
      </c>
      <c r="F14" s="3">
        <f t="shared" ref="F14:P14" si="1">MAX(260000*0.13*1.125,F10/0.15*0.13)</f>
        <v>38025</v>
      </c>
      <c r="G14" s="3">
        <f t="shared" si="1"/>
        <v>38025</v>
      </c>
      <c r="H14" s="3">
        <f t="shared" si="1"/>
        <v>38025</v>
      </c>
      <c r="I14" s="3">
        <f t="shared" si="1"/>
        <v>38025</v>
      </c>
      <c r="J14" s="3">
        <f t="shared" si="1"/>
        <v>38025</v>
      </c>
      <c r="K14" s="3">
        <f t="shared" si="1"/>
        <v>38025</v>
      </c>
      <c r="L14" s="3">
        <f t="shared" si="1"/>
        <v>38025</v>
      </c>
      <c r="M14" s="3">
        <f t="shared" si="1"/>
        <v>38025</v>
      </c>
      <c r="N14" s="3">
        <f t="shared" si="1"/>
        <v>38025</v>
      </c>
      <c r="O14" s="3">
        <f t="shared" si="1"/>
        <v>38025</v>
      </c>
      <c r="P14" s="3">
        <f t="shared" si="1"/>
        <v>156000</v>
      </c>
      <c r="R14" s="5">
        <f>SUM(E14:Q14)</f>
        <v>574275</v>
      </c>
    </row>
    <row r="16" spans="1:18" x14ac:dyDescent="0.25">
      <c r="A16" s="1" t="s">
        <v>30</v>
      </c>
      <c r="B16" s="1"/>
      <c r="C16" s="1"/>
      <c r="D16" s="1"/>
    </row>
    <row r="17" spans="1:18" x14ac:dyDescent="0.25">
      <c r="A17" s="3" t="s">
        <v>20</v>
      </c>
      <c r="B17" s="3"/>
      <c r="E17" s="3">
        <f t="shared" ref="E17:P17" si="2">E10/0.15*0.185</f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27750</v>
      </c>
      <c r="P17" s="3">
        <f t="shared" si="2"/>
        <v>222000</v>
      </c>
      <c r="R17" s="5">
        <f>SUM(E17:Q17)</f>
        <v>249750</v>
      </c>
    </row>
    <row r="18" spans="1:18" x14ac:dyDescent="0.25">
      <c r="A18" s="3" t="s">
        <v>21</v>
      </c>
      <c r="B18" s="3"/>
      <c r="E18" s="3">
        <f t="shared" ref="E18:P18" si="3">E10/0.15*0.13</f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  <c r="K18" s="3">
        <f t="shared" si="3"/>
        <v>0</v>
      </c>
      <c r="L18" s="3">
        <f t="shared" si="3"/>
        <v>0</v>
      </c>
      <c r="M18" s="3">
        <f t="shared" si="3"/>
        <v>0</v>
      </c>
      <c r="N18" s="3">
        <f t="shared" si="3"/>
        <v>0</v>
      </c>
      <c r="O18" s="3">
        <f t="shared" si="3"/>
        <v>19500</v>
      </c>
      <c r="P18" s="3">
        <f t="shared" si="3"/>
        <v>156000</v>
      </c>
      <c r="R18" s="5">
        <f>SUM(E18:Q18)</f>
        <v>175500</v>
      </c>
    </row>
    <row r="21" spans="1:18" x14ac:dyDescent="0.25">
      <c r="A21" s="6"/>
      <c r="B21" s="7"/>
      <c r="C21" s="7"/>
      <c r="D21" s="7"/>
      <c r="E21" s="7"/>
      <c r="F21" s="7"/>
      <c r="G21" s="7"/>
      <c r="H21" s="7"/>
      <c r="I21" s="7" t="s">
        <v>24</v>
      </c>
      <c r="J21" s="7"/>
      <c r="K21" s="7"/>
      <c r="L21" s="7" t="s">
        <v>31</v>
      </c>
      <c r="M21" s="8"/>
    </row>
    <row r="22" spans="1:18" x14ac:dyDescent="0.25">
      <c r="A22" s="15" t="s">
        <v>22</v>
      </c>
      <c r="B22" s="9"/>
      <c r="C22" s="16" t="s">
        <v>23</v>
      </c>
      <c r="D22" s="16"/>
      <c r="E22" s="18" t="s">
        <v>32</v>
      </c>
      <c r="F22" s="19"/>
      <c r="G22" s="19"/>
      <c r="H22" s="19"/>
      <c r="I22" s="9">
        <f>R10</f>
        <v>202500</v>
      </c>
      <c r="J22" s="9"/>
      <c r="K22" s="9"/>
      <c r="L22" s="9">
        <f>R10</f>
        <v>202500</v>
      </c>
      <c r="M22" s="10"/>
    </row>
    <row r="23" spans="1:18" x14ac:dyDescent="0.25">
      <c r="A23" s="11"/>
      <c r="B23" s="12"/>
      <c r="C23" s="17" t="s">
        <v>25</v>
      </c>
      <c r="D23" s="17"/>
      <c r="E23" s="18" t="s">
        <v>32</v>
      </c>
      <c r="F23" s="20"/>
      <c r="G23" s="20"/>
      <c r="H23" s="20"/>
      <c r="I23" s="12">
        <f>R13+R14</f>
        <v>1325375</v>
      </c>
      <c r="J23" s="12"/>
      <c r="K23" s="12"/>
      <c r="L23" s="12">
        <f>R17+R18</f>
        <v>425250</v>
      </c>
      <c r="M23" s="13"/>
    </row>
    <row r="24" spans="1:18" x14ac:dyDescent="0.25">
      <c r="I24" s="2"/>
      <c r="J24" s="2"/>
      <c r="K24" s="2"/>
      <c r="L24" s="2"/>
      <c r="M24" s="2"/>
    </row>
    <row r="25" spans="1:18" x14ac:dyDescent="0.25">
      <c r="A25" s="1" t="s">
        <v>26</v>
      </c>
      <c r="B25" s="1"/>
      <c r="I25" s="1">
        <v>600000</v>
      </c>
      <c r="L25" s="1">
        <v>300000</v>
      </c>
    </row>
    <row r="26" spans="1:18" x14ac:dyDescent="0.25">
      <c r="A26" s="1" t="s">
        <v>27</v>
      </c>
      <c r="B26" s="1"/>
      <c r="I26" s="1">
        <f>I22+I23-I25</f>
        <v>927875</v>
      </c>
      <c r="L26" s="1">
        <f>L22+L23-L25</f>
        <v>327750</v>
      </c>
    </row>
    <row r="28" spans="1:18" x14ac:dyDescent="0.25">
      <c r="A28" t="s">
        <v>28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 Imre</dc:creator>
  <cp:lastModifiedBy>Harsányi Imre</cp:lastModifiedBy>
  <cp:lastPrinted>2022-07-22T09:05:25Z</cp:lastPrinted>
  <dcterms:created xsi:type="dcterms:W3CDTF">2022-07-11T17:23:19Z</dcterms:created>
  <dcterms:modified xsi:type="dcterms:W3CDTF">2022-07-22T09:05:46Z</dcterms:modified>
</cp:coreProperties>
</file>